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ibra3\PersonalesSUGESE$\solanolw\2023\Presupuesto 2023\"/>
    </mc:Choice>
  </mc:AlternateContent>
  <xr:revisionPtr revIDLastSave="0" documentId="13_ncr:1_{E17BBAC2-C67A-4453-805C-B81C99D1C393}" xr6:coauthVersionLast="47" xr6:coauthVersionMax="47" xr10:uidLastSave="{00000000-0000-0000-0000-000000000000}"/>
  <bookViews>
    <workbookView xWindow="-120" yWindow="-120" windowWidth="20730" windowHeight="11160" xr2:uid="{D00F6F8D-E396-4A5B-B906-939B12D740D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5" i="1"/>
  <c r="G28" i="1"/>
  <c r="F28" i="1"/>
  <c r="G32" i="1" l="1"/>
  <c r="G68" i="1"/>
  <c r="F68" i="1"/>
  <c r="E67" i="1"/>
  <c r="D67" i="1"/>
  <c r="G66" i="1"/>
  <c r="F66" i="1"/>
  <c r="G65" i="1"/>
  <c r="F65" i="1"/>
  <c r="G64" i="1"/>
  <c r="F64" i="1"/>
  <c r="G63" i="1"/>
  <c r="F63" i="1"/>
  <c r="G62" i="1"/>
  <c r="F62" i="1"/>
  <c r="G61" i="1"/>
  <c r="F61" i="1"/>
  <c r="E60" i="1"/>
  <c r="D60" i="1"/>
  <c r="G60" i="1" s="1"/>
  <c r="G59" i="1"/>
  <c r="F59" i="1"/>
  <c r="F58" i="1" s="1"/>
  <c r="E58" i="1"/>
  <c r="D58" i="1"/>
  <c r="G57" i="1"/>
  <c r="F57" i="1"/>
  <c r="G56" i="1"/>
  <c r="F56" i="1"/>
  <c r="G55" i="1"/>
  <c r="F55" i="1"/>
  <c r="G54" i="1"/>
  <c r="F54" i="1"/>
  <c r="G53" i="1"/>
  <c r="F53" i="1"/>
  <c r="G52" i="1"/>
  <c r="F52" i="1"/>
  <c r="G51" i="1"/>
  <c r="F51" i="1"/>
  <c r="G50" i="1"/>
  <c r="F50" i="1"/>
  <c r="G49" i="1"/>
  <c r="F49" i="1"/>
  <c r="G48" i="1"/>
  <c r="F48" i="1"/>
  <c r="E47" i="1"/>
  <c r="D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F32" i="1"/>
  <c r="G31" i="1"/>
  <c r="F31" i="1"/>
  <c r="G30" i="1"/>
  <c r="F30" i="1"/>
  <c r="G29" i="1"/>
  <c r="F29" i="1"/>
  <c r="G27" i="1"/>
  <c r="F27" i="1"/>
  <c r="G26" i="1"/>
  <c r="F26" i="1"/>
  <c r="G25" i="1"/>
  <c r="F25" i="1"/>
  <c r="G24" i="1"/>
  <c r="F24" i="1"/>
  <c r="E23" i="1"/>
  <c r="D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G5" i="1" s="1"/>
  <c r="F6" i="1"/>
  <c r="E5" i="1"/>
  <c r="D5" i="1"/>
  <c r="F60" i="1" l="1"/>
  <c r="F47" i="1"/>
  <c r="G58" i="1"/>
  <c r="G47" i="1"/>
  <c r="G23" i="1"/>
  <c r="D70" i="1"/>
  <c r="G67" i="1"/>
  <c r="E70" i="1"/>
  <c r="F23" i="1"/>
  <c r="F5" i="1"/>
  <c r="F67" i="1"/>
  <c r="G70" i="1" l="1"/>
  <c r="F70" i="1"/>
</calcChain>
</file>

<file path=xl/sharedStrings.xml><?xml version="1.0" encoding="utf-8"?>
<sst xmlns="http://schemas.openxmlformats.org/spreadsheetml/2006/main" count="199" uniqueCount="193">
  <si>
    <t>CÓDIGO</t>
  </si>
  <si>
    <t>OBJETO DEL GASTO</t>
  </si>
  <si>
    <t>DETALLE *</t>
  </si>
  <si>
    <t>PRESUPUESTO AÑO
2022</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</si>
  <si>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</si>
  <si>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</si>
  <si>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</si>
  <si>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</si>
  <si>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</si>
  <si>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</si>
  <si>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</si>
  <si>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</si>
  <si>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</si>
  <si>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</si>
  <si>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</si>
  <si>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</si>
  <si>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</si>
  <si>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</si>
  <si>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</si>
  <si>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</si>
  <si>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</si>
  <si>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</si>
  <si>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</si>
  <si>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</si>
  <si>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</si>
  <si>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</si>
  <si>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</si>
  <si>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</si>
  <si>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</si>
  <si>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</si>
  <si>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</si>
  <si>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</si>
  <si>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</si>
  <si>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</si>
  <si>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</si>
  <si>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</si>
  <si>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</si>
  <si>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</si>
  <si>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</si>
  <si>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</si>
  <si>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</si>
  <si>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</si>
  <si>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</si>
  <si>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</si>
  <si>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</si>
  <si>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</si>
  <si>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</si>
  <si>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</si>
  <si>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</si>
  <si>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</si>
  <si>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</si>
  <si>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</si>
  <si>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</si>
  <si>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</si>
  <si>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</si>
  <si>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</si>
  <si>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</si>
  <si>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</si>
  <si>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</si>
  <si>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</si>
  <si>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</si>
  <si>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</si>
  <si>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</si>
  <si>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</si>
  <si>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</si>
  <si>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</si>
  <si>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</si>
  <si>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</si>
  <si>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</si>
  <si>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</si>
  <si>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</si>
  <si>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</si>
  <si>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</si>
  <si>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</si>
  <si>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</si>
  <si>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</si>
  <si>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</si>
  <si>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</si>
  <si>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1.04.01</t>
  </si>
  <si>
    <t>Servicios Médicos</t>
  </si>
  <si>
    <t>Comprende las erogaciones por concepto de servicios profesionales y técnicos para
realizar trabajos en el campo de la salud. Incluye los servicios integrales de salud.</t>
  </si>
  <si>
    <t>1.04.02</t>
  </si>
  <si>
    <t>Servicios Jurídicos</t>
  </si>
  <si>
    <t>Incluye los pagos por servicios profesionales y técnicos para elaborar trabajos en el campo de la abogacía y el notariado.</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</si>
  <si>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</si>
  <si>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</si>
  <si>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</si>
  <si>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</si>
  <si>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</si>
  <si>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</si>
  <si>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Servicio de desarrollo de sistemas informáticos</t>
  </si>
  <si>
    <t>Considera el pago de servicios profesionales o técnicos que se contratan para la elaboración de planes, diseños, diagnósticos y estudios diversos en el campo de la informática.</t>
  </si>
  <si>
    <t>1.04.06</t>
  </si>
  <si>
    <t>Servicios Generales</t>
  </si>
  <si>
    <t>Incluye los gastos por concepto de servicios misceláneos acontratados con personas físicas o jurídicas, para que realicen trabajos de apoyo a las actividades sustantivas de la institución, tales como servicios de vigilancia, de aseo y limpieza, de confección, de lavandería y otros servicios de naturaleza manual.</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</si>
  <si>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</si>
  <si>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</si>
  <si>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</si>
  <si>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</si>
  <si>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</si>
  <si>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</si>
  <si>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</si>
  <si>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</si>
  <si>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</si>
  <si>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</si>
  <si>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</si>
  <si>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</si>
  <si>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</si>
  <si>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</si>
  <si>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</si>
  <si>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</si>
  <si>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</si>
  <si>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</si>
  <si>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</si>
  <si>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</si>
  <si>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</si>
  <si>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</si>
  <si>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</si>
  <si>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</si>
  <si>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</si>
  <si>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</si>
  <si>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</si>
  <si>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</si>
  <si>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</si>
  <si>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</si>
  <si>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</si>
  <si>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</si>
  <si>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</si>
  <si>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</si>
  <si>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</si>
  <si>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</si>
  <si>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</si>
  <si>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</si>
  <si>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</si>
  <si>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</si>
  <si>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</si>
  <si>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</si>
  <si>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</si>
  <si>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</si>
  <si>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</si>
  <si>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</si>
  <si>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</si>
  <si>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</si>
  <si>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</si>
  <si>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</si>
  <si>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</si>
  <si>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</si>
  <si>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</si>
  <si>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</si>
  <si>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</si>
  <si>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</si>
  <si>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</si>
  <si>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</si>
  <si>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</si>
  <si>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5</t>
  </si>
  <si>
    <t>BIENES DURADEROS</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</si>
  <si>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</si>
  <si>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</si>
  <si>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</si>
  <si>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</si>
  <si>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</si>
  <si>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</si>
  <si>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</si>
  <si>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</si>
  <si>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</si>
  <si>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</si>
  <si>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</si>
  <si>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</si>
  <si>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</si>
  <si>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</si>
  <si>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</si>
  <si>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</si>
  <si>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</si>
  <si>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</si>
  <si>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</si>
  <si>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6.7.01</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</si>
  <si>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</si>
  <si>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</si>
  <si>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Sumas sin asignación presupuestaria</t>
  </si>
  <si>
    <t>9.02.01</t>
  </si>
  <si>
    <t>Sumas libres sin asignación presupuestaria</t>
  </si>
  <si>
    <t>TOTAL</t>
  </si>
  <si>
    <t>Presupuesto de la Superintendencia General de Seguros para el año 2023</t>
  </si>
  <si>
    <t>PRESUPUESTO AÑO
2023</t>
  </si>
  <si>
    <t>1.08.08</t>
  </si>
  <si>
    <t>Mantenimiento y reparación de equipode cómputo y sistemas</t>
  </si>
  <si>
    <t>1.03.02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</si>
  <si>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</si>
  <si>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</si>
  <si>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ANÁLISIS DE LAS OBSERVACIONES</t>
  </si>
  <si>
    <t>PRESUPUESTO PARA APROBACIÓN</t>
  </si>
  <si>
    <t xml:space="preserve">OBSERVACIONES DE SUPERVISADOS </t>
  </si>
  <si>
    <t>No se recibieron observaciones a la propuesta del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</si>
</sst>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8" x14ac:knownFonts="1">
    <font>
      <sz val="11"/>
      <color theme="1"/>
      <name val="Calibri"/>
      <family val="2"/>
      <scheme val="minor"/>
    </font>
    <font>
      <sz val="11"/>
      <color theme="1"/>
      <name val="Calibri"/>
      <family val="2"/>
      <scheme val="minor"/>
    </font>
    <font>
      <b/>
      <sz val="14"/>
      <name val="Arial"/>
      <family val="2"/>
    </font>
    <font>
      <sz val="9"/>
      <name val="Arial"/>
      <family val="2"/>
    </font>
    <font>
      <sz val="10"/>
      <name val="Arial"/>
      <family val="2"/>
    </font>
    <font>
      <b/>
      <sz val="9"/>
      <name val="Arial"/>
      <family val="2"/>
    </font>
    <font>
      <b/>
      <sz val="8"/>
      <name val="Arial"/>
      <family val="2"/>
    </font>
    <font>
      <sz val="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7">
    <border>
      <left/>
      <right/>
      <top/>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4" fillId="0" borderId="0" xfId="0" applyFont="1"/>
    <xf numFmtId="0" fontId="2" fillId="0" borderId="0" xfId="0" applyFont="1" applyAlignment="1">
      <alignment horizontal="center" vertical="center"/>
    </xf>
    <xf numFmtId="0" fontId="2" fillId="0" borderId="0" xfId="0" applyFont="1" applyAlignment="1">
      <alignment horizontal="centerContinuous" vertical="center" wrapText="1"/>
    </xf>
    <xf numFmtId="164" fontId="2" fillId="0" borderId="0" xfId="0" applyNumberFormat="1" applyFont="1" applyAlignment="1">
      <alignment horizontal="centerContinuous"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5" fillId="3" borderId="3" xfId="0" applyNumberFormat="1" applyFont="1" applyFill="1" applyBorder="1" applyAlignment="1">
      <alignment horizontal="right" vertical="center" wrapText="1"/>
    </xf>
    <xf numFmtId="165" fontId="5" fillId="3" borderId="1" xfId="0" applyNumberFormat="1" applyFont="1" applyFill="1" applyBorder="1" applyAlignment="1">
      <alignment horizontal="right" vertical="center" wrapText="1"/>
    </xf>
    <xf numFmtId="10" fontId="5" fillId="3" borderId="4" xfId="1" applyNumberFormat="1" applyFont="1" applyFill="1" applyBorder="1" applyAlignment="1" applyProtection="1">
      <alignment horizontal="center" vertical="center" wrapText="1"/>
    </xf>
    <xf numFmtId="10" fontId="5" fillId="3" borderId="4" xfId="1"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165" fontId="3" fillId="0" borderId="1" xfId="0" applyNumberFormat="1" applyFont="1" applyBorder="1" applyAlignment="1">
      <alignment vertical="center" wrapText="1"/>
    </xf>
    <xf numFmtId="10" fontId="3" fillId="0" borderId="4" xfId="1" applyNumberFormat="1" applyFont="1" applyBorder="1" applyAlignment="1" applyProtection="1">
      <alignment horizontal="center" vertical="center" wrapText="1"/>
    </xf>
    <xf numFmtId="10" fontId="3" fillId="0" borderId="4" xfId="1" applyNumberFormat="1" applyFont="1" applyBorder="1" applyAlignment="1" applyProtection="1">
      <alignment horizontal="center" vertical="center" wrapText="1"/>
      <protection locked="0"/>
    </xf>
    <xf numFmtId="165" fontId="7" fillId="0" borderId="1" xfId="0" applyNumberFormat="1" applyFont="1" applyBorder="1" applyAlignment="1">
      <alignment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10" fontId="5" fillId="3" borderId="1" xfId="1" applyNumberFormat="1" applyFont="1" applyFill="1" applyBorder="1" applyAlignment="1" applyProtection="1">
      <alignment horizontal="center" vertical="center" wrapText="1"/>
    </xf>
    <xf numFmtId="0" fontId="7" fillId="0" borderId="0" xfId="0" applyFont="1" applyAlignment="1">
      <alignment vertical="center" wrapText="1"/>
    </xf>
    <xf numFmtId="0" fontId="7" fillId="0" borderId="6" xfId="0" applyFont="1" applyBorder="1" applyAlignment="1">
      <alignment vertical="center" wrapText="1"/>
    </xf>
    <xf numFmtId="165" fontId="0" fillId="0" borderId="0" xfId="0" applyNumberFormat="1"/>
    <xf numFmtId="0" fontId="2" fillId="0" borderId="0" xfId="0" applyFont="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10" fontId="5" fillId="3" borderId="4" xfId="1" applyNumberFormat="1" applyFont="1" applyFill="1" applyBorder="1" applyAlignment="1" applyProtection="1">
      <alignment horizontal="left" vertical="center" wrapText="1"/>
    </xf>
    <xf numFmtId="165" fontId="5" fillId="3" borderId="1" xfId="0" applyNumberFormat="1" applyFont="1" applyFill="1" applyBorder="1" applyAlignment="1" applyProtection="1">
      <alignment horizontal="right" vertical="center" wrapText="1"/>
    </xf>
    <xf numFmtId="10" fontId="3" fillId="0" borderId="4" xfId="1" applyNumberFormat="1" applyFont="1" applyBorder="1" applyAlignment="1" applyProtection="1">
      <alignment horizontal="left" vertical="center" wrapText="1"/>
    </xf>
    <xf numFmtId="165" fontId="3" fillId="0" borderId="1" xfId="0" applyNumberFormat="1" applyFont="1" applyBorder="1" applyAlignment="1" applyProtection="1">
      <alignment vertical="center" wrapText="1"/>
    </xf>
    <xf numFmtId="165" fontId="7" fillId="0" borderId="1" xfId="0" applyNumberFormat="1" applyFont="1" applyBorder="1" applyAlignment="1" applyProtection="1">
      <alignment vertical="center" wrapText="1"/>
    </xf>
    <xf numFmtId="165" fontId="5" fillId="3" borderId="3" xfId="0" applyNumberFormat="1" applyFont="1" applyFill="1" applyBorder="1" applyAlignment="1" applyProtection="1">
      <alignment horizontal="righ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8BBD-385B-4950-8DF9-8C1C9974721B}">
  <dimension ref="A1:J72"/>
  <sheetViews>
    <sheetView showGridLines="0" tabSelected="1" topLeftCell="D1" workbookViewId="0">
      <selection activeCell="H7" sqref="H7"/>
    </sheetView>
  </sheetViews>
  <sheetFormatPr baseColWidth="10" defaultRowHeight="15" x14ac:dyDescent="0.25"/>
  <cols>
    <col min="1" max="1" width="8.85546875" customWidth="1"/>
    <col min="2" max="2" width="37.5703125" customWidth="1"/>
    <col min="3" max="3" width="72.5703125" customWidth="1"/>
    <col min="4" max="5" width="19.140625" customWidth="1"/>
    <col min="6" max="6" width="18.7109375" bestFit="1" customWidth="1"/>
    <col min="7" max="7" width="16.140625" customWidth="1"/>
    <col min="8" max="8" width="42.140625" customWidth="1"/>
    <col min="9" max="9" width="42.140625" style="29" customWidth="1"/>
    <col min="10" max="10" width="19.140625" customWidth="1"/>
  </cols>
  <sheetData>
    <row r="1" spans="1:10" ht="18" x14ac:dyDescent="0.25">
      <c r="A1" s="27" t="s">
        <v>182</v>
      </c>
      <c r="B1" s="27"/>
      <c r="C1" s="27"/>
      <c r="D1" s="27"/>
      <c r="E1" s="27"/>
      <c r="F1" s="27"/>
      <c r="G1" s="27"/>
      <c r="H1" s="27"/>
    </row>
    <row r="2" spans="1:10" x14ac:dyDescent="0.25">
      <c r="A2" s="28"/>
      <c r="B2" s="28"/>
      <c r="C2" s="28"/>
      <c r="D2" s="28"/>
      <c r="E2" s="28"/>
      <c r="F2" s="28"/>
      <c r="G2" s="28"/>
      <c r="H2" s="1"/>
      <c r="I2" s="30"/>
    </row>
    <row r="3" spans="1:10" ht="18.75" thickBot="1" x14ac:dyDescent="0.3">
      <c r="A3" s="2"/>
      <c r="B3" s="3"/>
      <c r="C3" s="3"/>
      <c r="D3" s="4"/>
      <c r="E3" s="4"/>
      <c r="F3" s="4"/>
      <c r="G3" s="1"/>
      <c r="H3" s="1"/>
      <c r="I3" s="30"/>
      <c r="J3" s="4"/>
    </row>
    <row r="4" spans="1:10" ht="24" thickTop="1" thickBot="1" x14ac:dyDescent="0.3">
      <c r="A4" s="5" t="s">
        <v>0</v>
      </c>
      <c r="B4" s="5" t="s">
        <v>1</v>
      </c>
      <c r="C4" s="5" t="s">
        <v>2</v>
      </c>
      <c r="D4" s="6" t="s">
        <v>183</v>
      </c>
      <c r="E4" s="6" t="s">
        <v>3</v>
      </c>
      <c r="F4" s="6" t="s">
        <v>4</v>
      </c>
      <c r="G4" s="6" t="s">
        <v>5</v>
      </c>
      <c r="H4" s="6" t="s">
        <v>191</v>
      </c>
      <c r="I4" s="6" t="s">
        <v>189</v>
      </c>
      <c r="J4" s="6" t="s">
        <v>190</v>
      </c>
    </row>
    <row r="5" spans="1:10" ht="25.5" thickTop="1" thickBot="1" x14ac:dyDescent="0.3">
      <c r="A5" s="7" t="s">
        <v>6</v>
      </c>
      <c r="B5" s="8" t="s">
        <v>7</v>
      </c>
      <c r="C5" s="9"/>
      <c r="D5" s="10">
        <f>SUM(D6:D22)</f>
        <v>2116380981.0000002</v>
      </c>
      <c r="E5" s="11">
        <f>SUM(E6:E22)</f>
        <v>2107561395</v>
      </c>
      <c r="F5" s="11">
        <f>SUM(F6:F22)</f>
        <v>8819586.0000000261</v>
      </c>
      <c r="G5" s="12">
        <f>+G6</f>
        <v>2.1630460922500205E-2</v>
      </c>
      <c r="H5" s="13"/>
      <c r="I5" s="31" t="s">
        <v>192</v>
      </c>
      <c r="J5" s="32">
        <f>+D5</f>
        <v>2116380981.0000002</v>
      </c>
    </row>
    <row r="6" spans="1:10" ht="46.5" thickTop="1" thickBot="1" x14ac:dyDescent="0.3">
      <c r="A6" s="14" t="s">
        <v>8</v>
      </c>
      <c r="B6" s="15" t="s">
        <v>9</v>
      </c>
      <c r="C6" s="16" t="s">
        <v>10</v>
      </c>
      <c r="D6" s="17">
        <v>1220652778.9200001</v>
      </c>
      <c r="E6" s="17">
        <v>1194808519.9200001</v>
      </c>
      <c r="F6" s="17">
        <f>+D6-E6</f>
        <v>25844259</v>
      </c>
      <c r="G6" s="18">
        <f>+D6/E6-1</f>
        <v>2.1630460922500205E-2</v>
      </c>
      <c r="H6" s="19"/>
      <c r="I6" s="33"/>
      <c r="J6" s="34">
        <f t="shared" ref="J6:J68" si="0">+D6</f>
        <v>1220652778.9200001</v>
      </c>
    </row>
    <row r="7" spans="1:10" ht="35.25" thickTop="1" thickBot="1" x14ac:dyDescent="0.3">
      <c r="A7" s="14" t="s">
        <v>11</v>
      </c>
      <c r="B7" s="15" t="s">
        <v>12</v>
      </c>
      <c r="C7" s="16" t="s">
        <v>13</v>
      </c>
      <c r="D7" s="17">
        <v>4545000</v>
      </c>
      <c r="E7" s="17">
        <v>4545000</v>
      </c>
      <c r="F7" s="17">
        <f t="shared" ref="F7:F22" si="1">+D7-E7</f>
        <v>0</v>
      </c>
      <c r="G7" s="18">
        <f t="shared" ref="G7:G66" si="2">+D7/E7-1</f>
        <v>0</v>
      </c>
      <c r="H7" s="19"/>
      <c r="I7" s="33"/>
      <c r="J7" s="34">
        <f t="shared" si="0"/>
        <v>4545000</v>
      </c>
    </row>
    <row r="8" spans="1:10" ht="35.25" thickTop="1" thickBot="1" x14ac:dyDescent="0.3">
      <c r="A8" s="14" t="s">
        <v>14</v>
      </c>
      <c r="B8" s="15" t="s">
        <v>15</v>
      </c>
      <c r="C8" s="16" t="s">
        <v>16</v>
      </c>
      <c r="D8" s="17">
        <v>18000000</v>
      </c>
      <c r="E8" s="17">
        <v>18000000</v>
      </c>
      <c r="F8" s="17">
        <f t="shared" si="1"/>
        <v>0</v>
      </c>
      <c r="G8" s="18">
        <f t="shared" si="2"/>
        <v>0</v>
      </c>
      <c r="H8" s="19"/>
      <c r="I8" s="33"/>
      <c r="J8" s="34">
        <f t="shared" si="0"/>
        <v>18000000</v>
      </c>
    </row>
    <row r="9" spans="1:10" ht="35.25" thickTop="1" thickBot="1" x14ac:dyDescent="0.3">
      <c r="A9" s="14" t="s">
        <v>17</v>
      </c>
      <c r="B9" s="15" t="s">
        <v>18</v>
      </c>
      <c r="C9" s="16" t="s">
        <v>19</v>
      </c>
      <c r="D9" s="17">
        <v>141826625.03999999</v>
      </c>
      <c r="E9" s="17">
        <v>163909315.44</v>
      </c>
      <c r="F9" s="17">
        <f t="shared" si="1"/>
        <v>-22082690.400000006</v>
      </c>
      <c r="G9" s="18">
        <f t="shared" si="2"/>
        <v>-0.13472504805917218</v>
      </c>
      <c r="H9" s="19"/>
      <c r="I9" s="33"/>
      <c r="J9" s="34">
        <f t="shared" si="0"/>
        <v>141826625.03999999</v>
      </c>
    </row>
    <row r="10" spans="1:10" ht="24" thickTop="1" thickBot="1" x14ac:dyDescent="0.3">
      <c r="A10" s="14" t="s">
        <v>20</v>
      </c>
      <c r="B10" s="15" t="s">
        <v>21</v>
      </c>
      <c r="C10" s="16" t="s">
        <v>22</v>
      </c>
      <c r="D10" s="17">
        <v>45475026</v>
      </c>
      <c r="E10" s="17">
        <v>49004885.520000003</v>
      </c>
      <c r="F10" s="17">
        <f t="shared" si="1"/>
        <v>-3529859.5200000033</v>
      </c>
      <c r="G10" s="18">
        <f t="shared" si="2"/>
        <v>-7.2030767596822365E-2</v>
      </c>
      <c r="H10" s="19"/>
      <c r="I10" s="33"/>
      <c r="J10" s="34">
        <f t="shared" si="0"/>
        <v>45475026</v>
      </c>
    </row>
    <row r="11" spans="1:10" ht="24" thickTop="1" thickBot="1" x14ac:dyDescent="0.3">
      <c r="A11" s="14" t="s">
        <v>23</v>
      </c>
      <c r="B11" s="15" t="s">
        <v>24</v>
      </c>
      <c r="C11" s="16" t="s">
        <v>25</v>
      </c>
      <c r="D11" s="17">
        <v>126995167.31999999</v>
      </c>
      <c r="E11" s="17">
        <v>125487787.19999999</v>
      </c>
      <c r="F11" s="17">
        <f t="shared" si="1"/>
        <v>1507380.1200000048</v>
      </c>
      <c r="G11" s="18">
        <f t="shared" si="2"/>
        <v>1.2012165913783956E-2</v>
      </c>
      <c r="H11" s="19"/>
      <c r="I11" s="33"/>
      <c r="J11" s="34">
        <f t="shared" si="0"/>
        <v>126995167.31999999</v>
      </c>
    </row>
    <row r="12" spans="1:10" ht="35.25" thickTop="1" thickBot="1" x14ac:dyDescent="0.3">
      <c r="A12" s="14" t="s">
        <v>26</v>
      </c>
      <c r="B12" s="15" t="s">
        <v>27</v>
      </c>
      <c r="C12" s="16" t="s">
        <v>28</v>
      </c>
      <c r="D12" s="17">
        <v>28520754.600000001</v>
      </c>
      <c r="E12" s="17">
        <v>32634279.239999998</v>
      </c>
      <c r="F12" s="17">
        <f t="shared" si="1"/>
        <v>-4113524.6399999969</v>
      </c>
      <c r="G12" s="18">
        <f t="shared" si="2"/>
        <v>-0.12604919537974746</v>
      </c>
      <c r="H12" s="19"/>
      <c r="I12" s="33"/>
      <c r="J12" s="34">
        <f t="shared" si="0"/>
        <v>28520754.600000001</v>
      </c>
    </row>
    <row r="13" spans="1:10" ht="35.25" thickTop="1" thickBot="1" x14ac:dyDescent="0.3">
      <c r="A13" s="14" t="s">
        <v>29</v>
      </c>
      <c r="B13" s="15" t="s">
        <v>30</v>
      </c>
      <c r="C13" s="16" t="s">
        <v>31</v>
      </c>
      <c r="D13" s="17">
        <v>44240582.159999996</v>
      </c>
      <c r="E13" s="17">
        <v>42952009.800000004</v>
      </c>
      <c r="F13" s="17">
        <f t="shared" si="1"/>
        <v>1288572.359999992</v>
      </c>
      <c r="G13" s="18">
        <f t="shared" si="2"/>
        <v>3.0000280918170086E-2</v>
      </c>
      <c r="H13" s="19"/>
      <c r="I13" s="33"/>
      <c r="J13" s="34">
        <f t="shared" si="0"/>
        <v>44240582.159999996</v>
      </c>
    </row>
    <row r="14" spans="1:10" ht="69" thickTop="1" thickBot="1" x14ac:dyDescent="0.3">
      <c r="A14" s="14" t="s">
        <v>32</v>
      </c>
      <c r="B14" s="15" t="s">
        <v>33</v>
      </c>
      <c r="C14" s="16" t="s">
        <v>34</v>
      </c>
      <c r="D14" s="17">
        <v>140964642.36000001</v>
      </c>
      <c r="E14" s="17">
        <v>139291495.79999998</v>
      </c>
      <c r="F14" s="17">
        <f t="shared" si="1"/>
        <v>1673146.5600000322</v>
      </c>
      <c r="G14" s="18">
        <f t="shared" si="2"/>
        <v>1.2011835685951766E-2</v>
      </c>
      <c r="H14" s="19"/>
      <c r="I14" s="33"/>
      <c r="J14" s="34">
        <f t="shared" si="0"/>
        <v>140964642.36000001</v>
      </c>
    </row>
    <row r="15" spans="1:10" ht="35.25" thickTop="1" thickBot="1" x14ac:dyDescent="0.3">
      <c r="A15" s="14" t="s">
        <v>35</v>
      </c>
      <c r="B15" s="15" t="s">
        <v>36</v>
      </c>
      <c r="C15" s="16" t="s">
        <v>37</v>
      </c>
      <c r="D15" s="17">
        <v>7619717.1600000001</v>
      </c>
      <c r="E15" s="17">
        <v>7529274.2400000002</v>
      </c>
      <c r="F15" s="17">
        <f t="shared" si="1"/>
        <v>90442.919999999925</v>
      </c>
      <c r="G15" s="18">
        <f t="shared" si="2"/>
        <v>1.2012169714779919E-2</v>
      </c>
      <c r="H15" s="19"/>
      <c r="I15" s="33"/>
      <c r="J15" s="34">
        <f t="shared" si="0"/>
        <v>7619717.1600000001</v>
      </c>
    </row>
    <row r="16" spans="1:10" ht="24" thickTop="1" thickBot="1" x14ac:dyDescent="0.3">
      <c r="A16" s="14" t="s">
        <v>38</v>
      </c>
      <c r="B16" s="15" t="s">
        <v>39</v>
      </c>
      <c r="C16" s="16" t="s">
        <v>40</v>
      </c>
      <c r="D16" s="20">
        <v>22859127.84</v>
      </c>
      <c r="E16" s="20">
        <v>22587810.84</v>
      </c>
      <c r="F16" s="17">
        <f t="shared" si="1"/>
        <v>271317</v>
      </c>
      <c r="G16" s="18">
        <f t="shared" si="2"/>
        <v>1.201165539776583E-2</v>
      </c>
      <c r="H16" s="19"/>
      <c r="I16" s="33"/>
      <c r="J16" s="35">
        <f t="shared" si="0"/>
        <v>22859127.84</v>
      </c>
    </row>
    <row r="17" spans="1:10" ht="35.25" thickTop="1" thickBot="1" x14ac:dyDescent="0.3">
      <c r="A17" s="14" t="s">
        <v>41</v>
      </c>
      <c r="B17" s="15" t="s">
        <v>42</v>
      </c>
      <c r="C17" s="16" t="s">
        <v>43</v>
      </c>
      <c r="D17" s="17">
        <v>76094116.680000007</v>
      </c>
      <c r="E17" s="17">
        <v>74192706.599999994</v>
      </c>
      <c r="F17" s="17">
        <f t="shared" si="1"/>
        <v>1901410.0800000131</v>
      </c>
      <c r="G17" s="18">
        <f t="shared" si="2"/>
        <v>2.5627991848999443E-2</v>
      </c>
      <c r="H17" s="19"/>
      <c r="I17" s="33"/>
      <c r="J17" s="34">
        <f t="shared" si="0"/>
        <v>76094116.680000007</v>
      </c>
    </row>
    <row r="18" spans="1:10" ht="35.25" thickTop="1" thickBot="1" x14ac:dyDescent="0.3">
      <c r="A18" s="14" t="s">
        <v>44</v>
      </c>
      <c r="B18" s="15" t="s">
        <v>45</v>
      </c>
      <c r="C18" s="16" t="s">
        <v>46</v>
      </c>
      <c r="D18" s="17">
        <v>7619717.1600000001</v>
      </c>
      <c r="E18" s="17">
        <v>7529274.2400000002</v>
      </c>
      <c r="F18" s="17">
        <f t="shared" si="1"/>
        <v>90442.919999999925</v>
      </c>
      <c r="G18" s="18">
        <f t="shared" si="2"/>
        <v>1.2012169714779919E-2</v>
      </c>
      <c r="H18" s="19"/>
      <c r="I18" s="33"/>
      <c r="J18" s="34">
        <f t="shared" si="0"/>
        <v>7619717.1600000001</v>
      </c>
    </row>
    <row r="19" spans="1:10" ht="35.25" thickTop="1" thickBot="1" x14ac:dyDescent="0.3">
      <c r="A19" s="14" t="s">
        <v>47</v>
      </c>
      <c r="B19" s="15" t="s">
        <v>48</v>
      </c>
      <c r="C19" s="16" t="s">
        <v>49</v>
      </c>
      <c r="D19" s="17">
        <v>81909465.719999999</v>
      </c>
      <c r="E19" s="17">
        <v>79057337.640000001</v>
      </c>
      <c r="F19" s="17">
        <f t="shared" si="1"/>
        <v>2852128.0799999982</v>
      </c>
      <c r="G19" s="18">
        <f t="shared" si="2"/>
        <v>3.6076702873395705E-2</v>
      </c>
      <c r="H19" s="19"/>
      <c r="I19" s="33"/>
      <c r="J19" s="34">
        <f t="shared" si="0"/>
        <v>81909465.719999999</v>
      </c>
    </row>
    <row r="20" spans="1:10" ht="57.75" thickTop="1" thickBot="1" x14ac:dyDescent="0.3">
      <c r="A20" s="14" t="s">
        <v>50</v>
      </c>
      <c r="B20" s="15" t="s">
        <v>51</v>
      </c>
      <c r="C20" s="16" t="s">
        <v>52</v>
      </c>
      <c r="D20" s="17">
        <v>44973013.68</v>
      </c>
      <c r="E20" s="17">
        <v>43148871</v>
      </c>
      <c r="F20" s="17">
        <f t="shared" si="1"/>
        <v>1824142.6799999997</v>
      </c>
      <c r="G20" s="18">
        <f t="shared" si="2"/>
        <v>4.2275559886607361E-2</v>
      </c>
      <c r="H20" s="19"/>
      <c r="I20" s="33"/>
      <c r="J20" s="34">
        <f t="shared" si="0"/>
        <v>44973013.68</v>
      </c>
    </row>
    <row r="21" spans="1:10" ht="46.5" thickTop="1" thickBot="1" x14ac:dyDescent="0.3">
      <c r="A21" s="14" t="s">
        <v>53</v>
      </c>
      <c r="B21" s="15" t="s">
        <v>54</v>
      </c>
      <c r="C21" s="16" t="s">
        <v>55</v>
      </c>
      <c r="D21" s="17">
        <v>22859127.84</v>
      </c>
      <c r="E21" s="17">
        <v>22620807.960000001</v>
      </c>
      <c r="F21" s="17">
        <f t="shared" si="1"/>
        <v>238319.87999999896</v>
      </c>
      <c r="G21" s="18">
        <f t="shared" si="2"/>
        <v>1.0535427400357067E-2</v>
      </c>
      <c r="H21" s="19"/>
      <c r="I21" s="33"/>
      <c r="J21" s="34">
        <f t="shared" si="0"/>
        <v>22859127.84</v>
      </c>
    </row>
    <row r="22" spans="1:10" ht="35.25" thickTop="1" thickBot="1" x14ac:dyDescent="0.3">
      <c r="A22" s="14" t="s">
        <v>56</v>
      </c>
      <c r="B22" s="15" t="s">
        <v>57</v>
      </c>
      <c r="C22" s="16" t="s">
        <v>58</v>
      </c>
      <c r="D22" s="17">
        <v>81226118.519999996</v>
      </c>
      <c r="E22" s="17">
        <v>80262019.560000002</v>
      </c>
      <c r="F22" s="17">
        <f t="shared" si="1"/>
        <v>964098.95999999344</v>
      </c>
      <c r="G22" s="18">
        <f t="shared" si="2"/>
        <v>1.2011895106617487E-2</v>
      </c>
      <c r="H22" s="19"/>
      <c r="I22" s="33"/>
      <c r="J22" s="34">
        <f t="shared" si="0"/>
        <v>81226118.519999996</v>
      </c>
    </row>
    <row r="23" spans="1:10" ht="25.5" thickTop="1" thickBot="1" x14ac:dyDescent="0.3">
      <c r="A23" s="7">
        <v>1</v>
      </c>
      <c r="B23" s="21" t="s">
        <v>59</v>
      </c>
      <c r="C23" s="22"/>
      <c r="D23" s="11">
        <f>SUM(D24:D46)</f>
        <v>1956355403.2259998</v>
      </c>
      <c r="E23" s="11">
        <f>SUM(E24:E46)</f>
        <v>1949043362.5729566</v>
      </c>
      <c r="F23" s="11">
        <f>SUM(F24:F45)</f>
        <v>7312040.6530432496</v>
      </c>
      <c r="G23" s="23">
        <f t="shared" si="2"/>
        <v>3.7516049121608663E-3</v>
      </c>
      <c r="H23" s="13"/>
      <c r="I23" s="31" t="s">
        <v>192</v>
      </c>
      <c r="J23" s="32">
        <f t="shared" si="0"/>
        <v>1956355403.2259998</v>
      </c>
    </row>
    <row r="24" spans="1:10" ht="16.5" thickTop="1" thickBot="1" x14ac:dyDescent="0.3">
      <c r="A24" s="14" t="s">
        <v>60</v>
      </c>
      <c r="B24" s="15" t="s">
        <v>61</v>
      </c>
      <c r="C24" s="16" t="s">
        <v>62</v>
      </c>
      <c r="D24" s="17">
        <v>8970000</v>
      </c>
      <c r="E24" s="17">
        <v>8800000</v>
      </c>
      <c r="F24" s="17">
        <f t="shared" ref="F24:F46" si="3">+D24-E24</f>
        <v>170000</v>
      </c>
      <c r="G24" s="18">
        <f t="shared" si="2"/>
        <v>1.931818181818179E-2</v>
      </c>
      <c r="H24" s="19"/>
      <c r="I24" s="33"/>
      <c r="J24" s="34">
        <f t="shared" si="0"/>
        <v>8970000</v>
      </c>
    </row>
    <row r="25" spans="1:10" ht="24" thickTop="1" thickBot="1" x14ac:dyDescent="0.3">
      <c r="A25" s="14" t="s">
        <v>63</v>
      </c>
      <c r="B25" s="15" t="s">
        <v>64</v>
      </c>
      <c r="C25" s="16" t="s">
        <v>65</v>
      </c>
      <c r="D25" s="17">
        <v>72000</v>
      </c>
      <c r="E25" s="17">
        <v>72000</v>
      </c>
      <c r="F25" s="17">
        <f t="shared" si="3"/>
        <v>0</v>
      </c>
      <c r="G25" s="18">
        <f t="shared" si="2"/>
        <v>0</v>
      </c>
      <c r="H25" s="19"/>
      <c r="I25" s="33"/>
      <c r="J25" s="34">
        <f t="shared" si="0"/>
        <v>72000</v>
      </c>
    </row>
    <row r="26" spans="1:10" ht="24" thickTop="1" thickBot="1" x14ac:dyDescent="0.3">
      <c r="A26" s="14" t="s">
        <v>66</v>
      </c>
      <c r="B26" s="15" t="s">
        <v>67</v>
      </c>
      <c r="C26" s="16" t="s">
        <v>68</v>
      </c>
      <c r="D26" s="17">
        <v>660000</v>
      </c>
      <c r="E26" s="17">
        <v>660000</v>
      </c>
      <c r="F26" s="17">
        <f t="shared" si="3"/>
        <v>0</v>
      </c>
      <c r="G26" s="18">
        <f t="shared" si="2"/>
        <v>0</v>
      </c>
      <c r="H26" s="19"/>
      <c r="I26" s="33"/>
      <c r="J26" s="34">
        <f t="shared" si="0"/>
        <v>660000</v>
      </c>
    </row>
    <row r="27" spans="1:10" ht="57.75" thickTop="1" thickBot="1" x14ac:dyDescent="0.3">
      <c r="A27" s="14" t="s">
        <v>69</v>
      </c>
      <c r="B27" s="15" t="s">
        <v>70</v>
      </c>
      <c r="C27" s="16" t="s">
        <v>71</v>
      </c>
      <c r="D27" s="17">
        <v>133000000</v>
      </c>
      <c r="E27" s="17">
        <v>125500000</v>
      </c>
      <c r="F27" s="17">
        <f t="shared" si="3"/>
        <v>7500000</v>
      </c>
      <c r="G27" s="18">
        <f t="shared" si="2"/>
        <v>5.9760956175298752E-2</v>
      </c>
      <c r="H27" s="19"/>
      <c r="I27" s="33"/>
      <c r="J27" s="34">
        <f t="shared" si="0"/>
        <v>133000000</v>
      </c>
    </row>
    <row r="28" spans="1:10" ht="91.5" thickTop="1" thickBot="1" x14ac:dyDescent="0.3">
      <c r="A28" s="14" t="s">
        <v>186</v>
      </c>
      <c r="B28" s="15" t="s">
        <v>187</v>
      </c>
      <c r="C28" s="16" t="s">
        <v>188</v>
      </c>
      <c r="D28" s="17">
        <v>7000000</v>
      </c>
      <c r="E28" s="17"/>
      <c r="F28" s="17">
        <f t="shared" ref="F28" si="4">+D28-E28</f>
        <v>7000000</v>
      </c>
      <c r="G28" s="18" t="e">
        <f t="shared" ref="G28" si="5">+D28/E28-1</f>
        <v>#DIV/0!</v>
      </c>
      <c r="H28" s="19"/>
      <c r="I28" s="33"/>
      <c r="J28" s="34">
        <f t="shared" si="0"/>
        <v>7000000</v>
      </c>
    </row>
    <row r="29" spans="1:10" ht="35.25" thickTop="1" thickBot="1" x14ac:dyDescent="0.3">
      <c r="A29" s="14" t="s">
        <v>72</v>
      </c>
      <c r="B29" s="15" t="s">
        <v>73</v>
      </c>
      <c r="C29" s="16" t="s">
        <v>74</v>
      </c>
      <c r="D29" s="17">
        <v>1275000</v>
      </c>
      <c r="E29" s="17">
        <v>950000</v>
      </c>
      <c r="F29" s="17">
        <f t="shared" si="3"/>
        <v>325000</v>
      </c>
      <c r="G29" s="18">
        <f t="shared" si="2"/>
        <v>0.34210526315789469</v>
      </c>
      <c r="H29" s="19"/>
      <c r="I29" s="33"/>
      <c r="J29" s="34">
        <f t="shared" si="0"/>
        <v>1275000</v>
      </c>
    </row>
    <row r="30" spans="1:10" ht="35.25" thickTop="1" thickBot="1" x14ac:dyDescent="0.3">
      <c r="A30" s="14" t="s">
        <v>75</v>
      </c>
      <c r="B30" s="15" t="s">
        <v>76</v>
      </c>
      <c r="C30" s="16" t="s">
        <v>77</v>
      </c>
      <c r="D30" s="17">
        <v>7372341.5999999996</v>
      </c>
      <c r="E30" s="17">
        <v>36611619.346534804</v>
      </c>
      <c r="F30" s="17">
        <f t="shared" si="3"/>
        <v>-29239277.746534802</v>
      </c>
      <c r="G30" s="18">
        <f t="shared" si="2"/>
        <v>-0.79863382905247615</v>
      </c>
      <c r="H30" s="19"/>
      <c r="I30" s="33"/>
      <c r="J30" s="34">
        <f t="shared" si="0"/>
        <v>7372341.5999999996</v>
      </c>
    </row>
    <row r="31" spans="1:10" ht="24" thickTop="1" thickBot="1" x14ac:dyDescent="0.3">
      <c r="A31" s="14" t="s">
        <v>78</v>
      </c>
      <c r="B31" s="15" t="s">
        <v>79</v>
      </c>
      <c r="C31" s="24" t="s">
        <v>80</v>
      </c>
      <c r="D31" s="17">
        <v>1700000</v>
      </c>
      <c r="E31" s="17">
        <v>1700000</v>
      </c>
      <c r="F31" s="17">
        <f t="shared" si="3"/>
        <v>0</v>
      </c>
      <c r="G31" s="18">
        <f t="shared" si="2"/>
        <v>0</v>
      </c>
      <c r="H31" s="19"/>
      <c r="I31" s="33"/>
      <c r="J31" s="34">
        <f t="shared" si="0"/>
        <v>1700000</v>
      </c>
    </row>
    <row r="32" spans="1:10" ht="24" thickTop="1" thickBot="1" x14ac:dyDescent="0.3">
      <c r="A32" s="14" t="s">
        <v>81</v>
      </c>
      <c r="B32" s="15" t="s">
        <v>82</v>
      </c>
      <c r="C32" s="16" t="s">
        <v>83</v>
      </c>
      <c r="D32" s="17">
        <v>2639600</v>
      </c>
      <c r="E32" s="17">
        <v>2684720</v>
      </c>
      <c r="F32" s="17">
        <f t="shared" si="3"/>
        <v>-45120</v>
      </c>
      <c r="G32" s="18">
        <f t="shared" si="2"/>
        <v>-1.6806221877886718E-2</v>
      </c>
      <c r="H32" s="19"/>
      <c r="I32" s="33"/>
      <c r="J32" s="34">
        <f t="shared" si="0"/>
        <v>2639600</v>
      </c>
    </row>
    <row r="33" spans="1:10" ht="35.25" thickTop="1" thickBot="1" x14ac:dyDescent="0.3">
      <c r="A33" s="14" t="s">
        <v>84</v>
      </c>
      <c r="B33" s="15" t="s">
        <v>85</v>
      </c>
      <c r="C33" s="16" t="s">
        <v>86</v>
      </c>
      <c r="D33" s="17">
        <v>135104999.72399998</v>
      </c>
      <c r="E33" s="17">
        <v>197160879.99599999</v>
      </c>
      <c r="F33" s="17">
        <f t="shared" si="3"/>
        <v>-62055880.272000015</v>
      </c>
      <c r="G33" s="18">
        <f t="shared" si="2"/>
        <v>-0.31474742998336691</v>
      </c>
      <c r="H33" s="19"/>
      <c r="I33" s="33"/>
      <c r="J33" s="34">
        <f t="shared" si="0"/>
        <v>135104999.72399998</v>
      </c>
    </row>
    <row r="34" spans="1:10" ht="16.5" thickTop="1" thickBot="1" x14ac:dyDescent="0.3">
      <c r="A34" s="14" t="s">
        <v>84</v>
      </c>
      <c r="B34" s="15" t="s">
        <v>87</v>
      </c>
      <c r="C34" s="16" t="s">
        <v>88</v>
      </c>
      <c r="D34" s="17">
        <v>357714869</v>
      </c>
      <c r="E34" s="17">
        <v>335418414.74000001</v>
      </c>
      <c r="F34" s="17">
        <f t="shared" si="3"/>
        <v>22296454.25999999</v>
      </c>
      <c r="G34" s="18">
        <f t="shared" si="2"/>
        <v>6.6473554462664453E-2</v>
      </c>
      <c r="H34" s="19"/>
      <c r="I34" s="33"/>
      <c r="J34" s="34">
        <f t="shared" si="0"/>
        <v>357714869</v>
      </c>
    </row>
    <row r="35" spans="1:10" ht="24" thickTop="1" thickBot="1" x14ac:dyDescent="0.3">
      <c r="A35" s="14" t="s">
        <v>89</v>
      </c>
      <c r="B35" s="15" t="s">
        <v>90</v>
      </c>
      <c r="C35" s="16" t="s">
        <v>91</v>
      </c>
      <c r="D35" s="17">
        <v>714522012</v>
      </c>
      <c r="E35" s="17">
        <v>696751394.15999997</v>
      </c>
      <c r="F35" s="17">
        <f t="shared" si="3"/>
        <v>17770617.840000033</v>
      </c>
      <c r="G35" s="18">
        <f t="shared" si="2"/>
        <v>2.5504962012202759E-2</v>
      </c>
      <c r="H35" s="19"/>
      <c r="I35" s="33"/>
      <c r="J35" s="34">
        <f t="shared" si="0"/>
        <v>714522012</v>
      </c>
    </row>
    <row r="36" spans="1:10" ht="46.5" thickTop="1" thickBot="1" x14ac:dyDescent="0.3">
      <c r="A36" s="14" t="s">
        <v>92</v>
      </c>
      <c r="B36" s="15" t="s">
        <v>93</v>
      </c>
      <c r="C36" s="16" t="s">
        <v>94</v>
      </c>
      <c r="D36" s="17">
        <v>300000</v>
      </c>
      <c r="E36" s="17">
        <v>300000</v>
      </c>
      <c r="F36" s="17">
        <f t="shared" si="3"/>
        <v>0</v>
      </c>
      <c r="G36" s="18">
        <f t="shared" si="2"/>
        <v>0</v>
      </c>
      <c r="H36" s="19"/>
      <c r="I36" s="33"/>
      <c r="J36" s="34">
        <f t="shared" si="0"/>
        <v>300000</v>
      </c>
    </row>
    <row r="37" spans="1:10" ht="35.25" thickTop="1" thickBot="1" x14ac:dyDescent="0.3">
      <c r="A37" s="14" t="s">
        <v>95</v>
      </c>
      <c r="B37" s="15" t="s">
        <v>96</v>
      </c>
      <c r="C37" s="16" t="s">
        <v>97</v>
      </c>
      <c r="D37" s="17">
        <v>465725650.90200001</v>
      </c>
      <c r="E37" s="17">
        <v>432784269.53042197</v>
      </c>
      <c r="F37" s="17">
        <f t="shared" si="3"/>
        <v>32941381.371578038</v>
      </c>
      <c r="G37" s="18">
        <f t="shared" si="2"/>
        <v>7.6115015472535408E-2</v>
      </c>
      <c r="H37" s="19"/>
      <c r="I37" s="33"/>
      <c r="J37" s="34">
        <f t="shared" si="0"/>
        <v>465725650.90200001</v>
      </c>
    </row>
    <row r="38" spans="1:10" ht="91.5" thickTop="1" thickBot="1" x14ac:dyDescent="0.3">
      <c r="A38" s="14" t="s">
        <v>98</v>
      </c>
      <c r="B38" s="15" t="s">
        <v>99</v>
      </c>
      <c r="C38" s="16" t="s">
        <v>100</v>
      </c>
      <c r="D38" s="17">
        <v>1335600</v>
      </c>
      <c r="E38" s="17">
        <v>1020000</v>
      </c>
      <c r="F38" s="17">
        <f t="shared" si="3"/>
        <v>315600</v>
      </c>
      <c r="G38" s="18">
        <f t="shared" si="2"/>
        <v>0.30941176470588228</v>
      </c>
      <c r="H38" s="19"/>
      <c r="I38" s="33"/>
      <c r="J38" s="34">
        <f t="shared" si="0"/>
        <v>1335600</v>
      </c>
    </row>
    <row r="39" spans="1:10" ht="46.5" thickTop="1" thickBot="1" x14ac:dyDescent="0.3">
      <c r="A39" s="14" t="s">
        <v>101</v>
      </c>
      <c r="B39" s="15" t="s">
        <v>102</v>
      </c>
      <c r="C39" s="16" t="s">
        <v>103</v>
      </c>
      <c r="D39" s="17">
        <v>10350000</v>
      </c>
      <c r="E39" s="17">
        <v>9676350</v>
      </c>
      <c r="F39" s="17">
        <f t="shared" si="3"/>
        <v>673650</v>
      </c>
      <c r="G39" s="18">
        <f t="shared" si="2"/>
        <v>6.9618192810305457E-2</v>
      </c>
      <c r="H39" s="19"/>
      <c r="I39" s="33"/>
      <c r="J39" s="34">
        <f t="shared" si="0"/>
        <v>10350000</v>
      </c>
    </row>
    <row r="40" spans="1:10" ht="80.25" thickTop="1" thickBot="1" x14ac:dyDescent="0.3">
      <c r="A40" s="14" t="s">
        <v>104</v>
      </c>
      <c r="B40" s="15" t="s">
        <v>105</v>
      </c>
      <c r="C40" s="16" t="s">
        <v>106</v>
      </c>
      <c r="D40" s="17">
        <v>9635850</v>
      </c>
      <c r="E40" s="17">
        <v>9008681.8499999996</v>
      </c>
      <c r="F40" s="17">
        <f t="shared" si="3"/>
        <v>627168.15000000037</v>
      </c>
      <c r="G40" s="18">
        <f t="shared" si="2"/>
        <v>6.9618192810305679E-2</v>
      </c>
      <c r="H40" s="19"/>
      <c r="I40" s="33"/>
      <c r="J40" s="34">
        <f t="shared" si="0"/>
        <v>9635850</v>
      </c>
    </row>
    <row r="41" spans="1:10" ht="46.5" thickTop="1" thickBot="1" x14ac:dyDescent="0.3">
      <c r="A41" s="14" t="s">
        <v>107</v>
      </c>
      <c r="B41" s="15" t="s">
        <v>108</v>
      </c>
      <c r="C41" s="16" t="s">
        <v>109</v>
      </c>
      <c r="D41" s="17">
        <v>600000</v>
      </c>
      <c r="E41" s="17">
        <v>600000</v>
      </c>
      <c r="F41" s="17">
        <f t="shared" si="3"/>
        <v>0</v>
      </c>
      <c r="G41" s="18">
        <f t="shared" si="2"/>
        <v>0</v>
      </c>
      <c r="H41" s="19"/>
      <c r="I41" s="33"/>
      <c r="J41" s="34">
        <f t="shared" si="0"/>
        <v>600000</v>
      </c>
    </row>
    <row r="42" spans="1:10" ht="136.5" thickTop="1" thickBot="1" x14ac:dyDescent="0.3">
      <c r="A42" s="14" t="s">
        <v>110</v>
      </c>
      <c r="B42" s="15" t="s">
        <v>111</v>
      </c>
      <c r="C42" s="16" t="s">
        <v>112</v>
      </c>
      <c r="D42" s="17">
        <v>96077480</v>
      </c>
      <c r="E42" s="17">
        <v>88345032.950000003</v>
      </c>
      <c r="F42" s="17">
        <f t="shared" si="3"/>
        <v>7732447.049999997</v>
      </c>
      <c r="G42" s="18">
        <f t="shared" si="2"/>
        <v>8.7525543788933513E-2</v>
      </c>
      <c r="H42" s="19"/>
      <c r="I42" s="33"/>
      <c r="J42" s="34">
        <f t="shared" si="0"/>
        <v>96077480</v>
      </c>
    </row>
    <row r="43" spans="1:10" ht="46.5" thickTop="1" thickBot="1" x14ac:dyDescent="0.3">
      <c r="A43" s="14" t="s">
        <v>113</v>
      </c>
      <c r="B43" s="15" t="s">
        <v>114</v>
      </c>
      <c r="C43" s="16" t="s">
        <v>115</v>
      </c>
      <c r="D43" s="17">
        <v>0</v>
      </c>
      <c r="E43" s="17">
        <v>0</v>
      </c>
      <c r="F43" s="17">
        <f t="shared" si="3"/>
        <v>0</v>
      </c>
      <c r="G43" s="18" t="e">
        <f t="shared" si="2"/>
        <v>#DIV/0!</v>
      </c>
      <c r="H43" s="19"/>
      <c r="I43" s="33"/>
      <c r="J43" s="34">
        <f t="shared" si="0"/>
        <v>0</v>
      </c>
    </row>
    <row r="44" spans="1:10" ht="35.25" thickTop="1" thickBot="1" x14ac:dyDescent="0.3">
      <c r="A44" s="14" t="s">
        <v>116</v>
      </c>
      <c r="B44" s="15" t="s">
        <v>117</v>
      </c>
      <c r="C44" s="16" t="s">
        <v>118</v>
      </c>
      <c r="D44" s="17">
        <v>200000</v>
      </c>
      <c r="E44" s="17">
        <v>200000</v>
      </c>
      <c r="F44" s="17">
        <f t="shared" si="3"/>
        <v>0</v>
      </c>
      <c r="G44" s="18">
        <f t="shared" si="2"/>
        <v>0</v>
      </c>
      <c r="H44" s="19"/>
      <c r="I44" s="33"/>
      <c r="J44" s="34">
        <f t="shared" si="0"/>
        <v>200000</v>
      </c>
    </row>
    <row r="45" spans="1:10" ht="46.5" thickTop="1" thickBot="1" x14ac:dyDescent="0.3">
      <c r="A45" s="14" t="s">
        <v>184</v>
      </c>
      <c r="B45" s="15" t="s">
        <v>185</v>
      </c>
      <c r="C45" s="16" t="s">
        <v>119</v>
      </c>
      <c r="D45" s="17">
        <v>1800000</v>
      </c>
      <c r="E45" s="17">
        <v>500000</v>
      </c>
      <c r="F45" s="17">
        <f t="shared" si="3"/>
        <v>1300000</v>
      </c>
      <c r="G45" s="18">
        <f t="shared" si="2"/>
        <v>2.6</v>
      </c>
      <c r="H45" s="19"/>
      <c r="I45" s="33"/>
      <c r="J45" s="34">
        <f t="shared" si="0"/>
        <v>1800000</v>
      </c>
    </row>
    <row r="46" spans="1:10" ht="24" thickTop="1" thickBot="1" x14ac:dyDescent="0.3">
      <c r="A46" s="14" t="s">
        <v>120</v>
      </c>
      <c r="B46" s="15" t="s">
        <v>121</v>
      </c>
      <c r="C46" s="16" t="s">
        <v>122</v>
      </c>
      <c r="D46" s="17">
        <v>300000</v>
      </c>
      <c r="E46" s="17">
        <v>300000</v>
      </c>
      <c r="F46" s="17">
        <f t="shared" si="3"/>
        <v>0</v>
      </c>
      <c r="G46" s="18">
        <f t="shared" si="2"/>
        <v>0</v>
      </c>
      <c r="H46" s="19"/>
      <c r="I46" s="33"/>
      <c r="J46" s="34">
        <f t="shared" si="0"/>
        <v>300000</v>
      </c>
    </row>
    <row r="47" spans="1:10" ht="25.5" thickTop="1" thickBot="1" x14ac:dyDescent="0.3">
      <c r="A47" s="7">
        <v>2</v>
      </c>
      <c r="B47" s="21" t="s">
        <v>123</v>
      </c>
      <c r="C47" s="22"/>
      <c r="D47" s="11">
        <f>SUM(D48:D57)</f>
        <v>6401760</v>
      </c>
      <c r="E47" s="11">
        <f>SUM(E48:E57)</f>
        <v>6663879</v>
      </c>
      <c r="F47" s="11">
        <f>SUM(F48:F57)</f>
        <v>-262119</v>
      </c>
      <c r="G47" s="23">
        <f t="shared" si="2"/>
        <v>-3.9334297636556714E-2</v>
      </c>
      <c r="H47" s="13"/>
      <c r="I47" s="31" t="s">
        <v>192</v>
      </c>
      <c r="J47" s="32">
        <f t="shared" si="0"/>
        <v>6401760</v>
      </c>
    </row>
    <row r="48" spans="1:10" ht="35.25" thickTop="1" thickBot="1" x14ac:dyDescent="0.3">
      <c r="A48" s="14" t="s">
        <v>124</v>
      </c>
      <c r="B48" s="15" t="s">
        <v>125</v>
      </c>
      <c r="C48" s="16" t="s">
        <v>126</v>
      </c>
      <c r="D48" s="17">
        <v>150000</v>
      </c>
      <c r="E48" s="17">
        <v>150000</v>
      </c>
      <c r="F48" s="17">
        <f t="shared" ref="F48:F57" si="6">+D48-E48</f>
        <v>0</v>
      </c>
      <c r="G48" s="18">
        <f t="shared" si="2"/>
        <v>0</v>
      </c>
      <c r="H48" s="19"/>
      <c r="I48" s="33"/>
      <c r="J48" s="34">
        <f t="shared" si="0"/>
        <v>150000</v>
      </c>
    </row>
    <row r="49" spans="1:10" ht="35.25" thickTop="1" thickBot="1" x14ac:dyDescent="0.3">
      <c r="A49" s="14" t="s">
        <v>127</v>
      </c>
      <c r="B49" s="15" t="s">
        <v>128</v>
      </c>
      <c r="C49" s="16" t="s">
        <v>129</v>
      </c>
      <c r="D49" s="17">
        <v>300000</v>
      </c>
      <c r="E49" s="17">
        <v>300000</v>
      </c>
      <c r="F49" s="17">
        <f t="shared" si="6"/>
        <v>0</v>
      </c>
      <c r="G49" s="18">
        <f t="shared" si="2"/>
        <v>0</v>
      </c>
      <c r="H49" s="19"/>
      <c r="I49" s="33"/>
      <c r="J49" s="34">
        <f t="shared" si="0"/>
        <v>300000</v>
      </c>
    </row>
    <row r="50" spans="1:10" ht="35.25" thickTop="1" thickBot="1" x14ac:dyDescent="0.3">
      <c r="A50" s="14" t="s">
        <v>130</v>
      </c>
      <c r="B50" s="15" t="s">
        <v>131</v>
      </c>
      <c r="C50" s="16" t="s">
        <v>132</v>
      </c>
      <c r="D50" s="17">
        <v>280000</v>
      </c>
      <c r="E50" s="17">
        <v>280000</v>
      </c>
      <c r="F50" s="17">
        <f t="shared" si="6"/>
        <v>0</v>
      </c>
      <c r="G50" s="18">
        <f t="shared" si="2"/>
        <v>0</v>
      </c>
      <c r="H50" s="19"/>
      <c r="I50" s="33"/>
      <c r="J50" s="34">
        <f t="shared" si="0"/>
        <v>280000</v>
      </c>
    </row>
    <row r="51" spans="1:10" ht="16.5" thickTop="1" thickBot="1" x14ac:dyDescent="0.3">
      <c r="A51" s="14" t="s">
        <v>133</v>
      </c>
      <c r="B51" s="15" t="s">
        <v>134</v>
      </c>
      <c r="C51" s="16" t="s">
        <v>135</v>
      </c>
      <c r="D51" s="17">
        <v>100000</v>
      </c>
      <c r="E51" s="17">
        <v>100000</v>
      </c>
      <c r="F51" s="17">
        <f t="shared" si="6"/>
        <v>0</v>
      </c>
      <c r="G51" s="18">
        <f t="shared" si="2"/>
        <v>0</v>
      </c>
      <c r="H51" s="19"/>
      <c r="I51" s="33"/>
      <c r="J51" s="34">
        <f t="shared" si="0"/>
        <v>100000</v>
      </c>
    </row>
    <row r="52" spans="1:10" ht="24" thickTop="1" thickBot="1" x14ac:dyDescent="0.3">
      <c r="A52" s="14" t="s">
        <v>136</v>
      </c>
      <c r="B52" s="15" t="s">
        <v>137</v>
      </c>
      <c r="C52" s="16" t="s">
        <v>138</v>
      </c>
      <c r="D52" s="17">
        <v>150000</v>
      </c>
      <c r="E52" s="17">
        <v>150000</v>
      </c>
      <c r="F52" s="17">
        <f t="shared" si="6"/>
        <v>0</v>
      </c>
      <c r="G52" s="18">
        <f t="shared" si="2"/>
        <v>0</v>
      </c>
      <c r="H52" s="19"/>
      <c r="I52" s="33"/>
      <c r="J52" s="34">
        <f t="shared" si="0"/>
        <v>150000</v>
      </c>
    </row>
    <row r="53" spans="1:10" ht="46.5" thickTop="1" thickBot="1" x14ac:dyDescent="0.3">
      <c r="A53" s="14" t="s">
        <v>139</v>
      </c>
      <c r="B53" s="15" t="s">
        <v>140</v>
      </c>
      <c r="C53" s="16" t="s">
        <v>141</v>
      </c>
      <c r="D53" s="17">
        <v>483470</v>
      </c>
      <c r="E53" s="17">
        <v>1193069</v>
      </c>
      <c r="F53" s="17">
        <f t="shared" si="6"/>
        <v>-709599</v>
      </c>
      <c r="G53" s="18">
        <f t="shared" si="2"/>
        <v>-0.5947677795668147</v>
      </c>
      <c r="H53" s="19"/>
      <c r="I53" s="33"/>
      <c r="J53" s="34">
        <f t="shared" si="0"/>
        <v>483470</v>
      </c>
    </row>
    <row r="54" spans="1:10" ht="24" thickTop="1" thickBot="1" x14ac:dyDescent="0.3">
      <c r="A54" s="14" t="s">
        <v>142</v>
      </c>
      <c r="B54" s="15" t="s">
        <v>143</v>
      </c>
      <c r="C54" s="16" t="s">
        <v>144</v>
      </c>
      <c r="D54" s="17">
        <v>447480</v>
      </c>
      <c r="E54" s="17">
        <v>0</v>
      </c>
      <c r="F54" s="17">
        <f t="shared" si="6"/>
        <v>447480</v>
      </c>
      <c r="G54" s="18" t="e">
        <f t="shared" si="2"/>
        <v>#DIV/0!</v>
      </c>
      <c r="H54" s="19"/>
      <c r="I54" s="33"/>
      <c r="J54" s="34">
        <f t="shared" si="0"/>
        <v>447480</v>
      </c>
    </row>
    <row r="55" spans="1:10" ht="35.25" thickTop="1" thickBot="1" x14ac:dyDescent="0.3">
      <c r="A55" s="14" t="s">
        <v>145</v>
      </c>
      <c r="B55" s="15" t="s">
        <v>146</v>
      </c>
      <c r="C55" s="16" t="s">
        <v>147</v>
      </c>
      <c r="D55" s="17">
        <v>4140810</v>
      </c>
      <c r="E55" s="17">
        <v>4140810</v>
      </c>
      <c r="F55" s="17">
        <f t="shared" si="6"/>
        <v>0</v>
      </c>
      <c r="G55" s="18">
        <f t="shared" si="2"/>
        <v>0</v>
      </c>
      <c r="H55" s="19"/>
      <c r="I55" s="33"/>
      <c r="J55" s="34">
        <f t="shared" si="0"/>
        <v>4140810</v>
      </c>
    </row>
    <row r="56" spans="1:10" ht="46.5" thickTop="1" thickBot="1" x14ac:dyDescent="0.3">
      <c r="A56" s="14" t="s">
        <v>148</v>
      </c>
      <c r="B56" s="15" t="s">
        <v>149</v>
      </c>
      <c r="C56" s="16" t="s">
        <v>150</v>
      </c>
      <c r="D56" s="17">
        <v>200000</v>
      </c>
      <c r="E56" s="17">
        <v>200000</v>
      </c>
      <c r="F56" s="17">
        <f t="shared" si="6"/>
        <v>0</v>
      </c>
      <c r="G56" s="18">
        <f t="shared" si="2"/>
        <v>0</v>
      </c>
      <c r="H56" s="19"/>
      <c r="I56" s="33"/>
      <c r="J56" s="34">
        <f t="shared" si="0"/>
        <v>200000</v>
      </c>
    </row>
    <row r="57" spans="1:10" ht="35.25" thickTop="1" thickBot="1" x14ac:dyDescent="0.3">
      <c r="A57" s="14" t="s">
        <v>151</v>
      </c>
      <c r="B57" s="15" t="s">
        <v>152</v>
      </c>
      <c r="C57" s="16" t="s">
        <v>153</v>
      </c>
      <c r="D57" s="17">
        <v>150000</v>
      </c>
      <c r="E57" s="17">
        <v>150000</v>
      </c>
      <c r="F57" s="17">
        <f t="shared" si="6"/>
        <v>0</v>
      </c>
      <c r="G57" s="18">
        <f t="shared" si="2"/>
        <v>0</v>
      </c>
      <c r="H57" s="19"/>
      <c r="I57" s="33"/>
      <c r="J57" s="34">
        <f t="shared" si="0"/>
        <v>150000</v>
      </c>
    </row>
    <row r="58" spans="1:10" ht="25.5" thickTop="1" thickBot="1" x14ac:dyDescent="0.3">
      <c r="A58" s="7" t="s">
        <v>154</v>
      </c>
      <c r="B58" s="21" t="s">
        <v>155</v>
      </c>
      <c r="C58" s="22"/>
      <c r="D58" s="11">
        <f>SUM(D59:D59)</f>
        <v>339264209</v>
      </c>
      <c r="E58" s="11">
        <f>SUM(E59:E59)</f>
        <v>254926825.84</v>
      </c>
      <c r="F58" s="11">
        <f>SUM(F59:F59)</f>
        <v>84337383.159999996</v>
      </c>
      <c r="G58" s="23">
        <f t="shared" si="2"/>
        <v>0.3308297700020506</v>
      </c>
      <c r="H58" s="13"/>
      <c r="I58" s="31" t="s">
        <v>192</v>
      </c>
      <c r="J58" s="32">
        <f t="shared" si="0"/>
        <v>339264209</v>
      </c>
    </row>
    <row r="59" spans="1:10" ht="35.25" thickTop="1" thickBot="1" x14ac:dyDescent="0.3">
      <c r="A59" s="14" t="s">
        <v>156</v>
      </c>
      <c r="B59" s="15" t="s">
        <v>157</v>
      </c>
      <c r="C59" s="16" t="s">
        <v>158</v>
      </c>
      <c r="D59" s="17">
        <v>339264209</v>
      </c>
      <c r="E59" s="17">
        <v>254926825.84</v>
      </c>
      <c r="F59" s="17">
        <f>+D59-E59</f>
        <v>84337383.159999996</v>
      </c>
      <c r="G59" s="18">
        <f t="shared" si="2"/>
        <v>0.3308297700020506</v>
      </c>
      <c r="H59" s="19"/>
      <c r="I59" s="33"/>
      <c r="J59" s="34">
        <f t="shared" si="0"/>
        <v>339264209</v>
      </c>
    </row>
    <row r="60" spans="1:10" ht="25.5" thickTop="1" thickBot="1" x14ac:dyDescent="0.3">
      <c r="A60" s="7">
        <v>6</v>
      </c>
      <c r="B60" s="21" t="s">
        <v>159</v>
      </c>
      <c r="C60" s="22"/>
      <c r="D60" s="11">
        <f>SUM(D61:D66)</f>
        <v>90015201.030000001</v>
      </c>
      <c r="E60" s="11">
        <f>SUM(E61:E66)</f>
        <v>87971744.493499994</v>
      </c>
      <c r="F60" s="11">
        <f>SUM(F61:F66)</f>
        <v>2043456.5364999995</v>
      </c>
      <c r="G60" s="23">
        <f t="shared" si="2"/>
        <v>2.3228555353372426E-2</v>
      </c>
      <c r="H60" s="13"/>
      <c r="I60" s="31" t="s">
        <v>192</v>
      </c>
      <c r="J60" s="32">
        <f t="shared" si="0"/>
        <v>90015201.030000001</v>
      </c>
    </row>
    <row r="61" spans="1:10" ht="35.25" thickTop="1" thickBot="1" x14ac:dyDescent="0.3">
      <c r="A61" s="14" t="s">
        <v>160</v>
      </c>
      <c r="B61" s="15" t="s">
        <v>161</v>
      </c>
      <c r="C61" s="16" t="s">
        <v>162</v>
      </c>
      <c r="D61" s="17">
        <v>9316000</v>
      </c>
      <c r="E61" s="17">
        <v>9150000</v>
      </c>
      <c r="F61" s="17">
        <f t="shared" ref="F61:F66" si="7">+D61-E61</f>
        <v>166000</v>
      </c>
      <c r="G61" s="18">
        <f t="shared" si="2"/>
        <v>1.8142076502732252E-2</v>
      </c>
      <c r="H61" s="19"/>
      <c r="I61" s="33"/>
      <c r="J61" s="34">
        <f t="shared" si="0"/>
        <v>9316000</v>
      </c>
    </row>
    <row r="62" spans="1:10" ht="46.5" thickTop="1" thickBot="1" x14ac:dyDescent="0.3">
      <c r="A62" s="14" t="s">
        <v>163</v>
      </c>
      <c r="B62" s="15" t="s">
        <v>164</v>
      </c>
      <c r="C62" s="16" t="s">
        <v>165</v>
      </c>
      <c r="D62" s="17">
        <v>12017457</v>
      </c>
      <c r="E62" s="17">
        <v>11650000</v>
      </c>
      <c r="F62" s="17">
        <f t="shared" si="7"/>
        <v>367457</v>
      </c>
      <c r="G62" s="18">
        <f t="shared" si="2"/>
        <v>3.1541373390557848E-2</v>
      </c>
      <c r="H62" s="19"/>
      <c r="I62" s="33"/>
      <c r="J62" s="34">
        <f t="shared" si="0"/>
        <v>12017457</v>
      </c>
    </row>
    <row r="63" spans="1:10" ht="35.25" thickTop="1" thickBot="1" x14ac:dyDescent="0.3">
      <c r="A63" s="14" t="s">
        <v>166</v>
      </c>
      <c r="B63" s="15" t="s">
        <v>167</v>
      </c>
      <c r="C63" s="16" t="s">
        <v>168</v>
      </c>
      <c r="D63" s="17">
        <v>10000000</v>
      </c>
      <c r="E63" s="17">
        <v>10000000</v>
      </c>
      <c r="F63" s="17">
        <f t="shared" si="7"/>
        <v>0</v>
      </c>
      <c r="G63" s="18">
        <f t="shared" si="2"/>
        <v>0</v>
      </c>
      <c r="H63" s="19"/>
      <c r="I63" s="33"/>
      <c r="J63" s="34">
        <f t="shared" si="0"/>
        <v>10000000</v>
      </c>
    </row>
    <row r="64" spans="1:10" ht="24" thickTop="1" thickBot="1" x14ac:dyDescent="0.3">
      <c r="A64" s="14" t="s">
        <v>169</v>
      </c>
      <c r="B64" s="15" t="s">
        <v>170</v>
      </c>
      <c r="C64" s="16" t="s">
        <v>171</v>
      </c>
      <c r="D64" s="17">
        <v>20000000</v>
      </c>
      <c r="E64" s="17">
        <v>20000000</v>
      </c>
      <c r="F64" s="17">
        <f t="shared" si="7"/>
        <v>0</v>
      </c>
      <c r="G64" s="18">
        <f t="shared" si="2"/>
        <v>0</v>
      </c>
      <c r="H64" s="19"/>
      <c r="I64" s="33"/>
      <c r="J64" s="34">
        <f t="shared" si="0"/>
        <v>20000000</v>
      </c>
    </row>
    <row r="65" spans="1:10" ht="57.75" thickTop="1" thickBot="1" x14ac:dyDescent="0.3">
      <c r="A65" s="14" t="s">
        <v>172</v>
      </c>
      <c r="B65" s="15" t="s">
        <v>173</v>
      </c>
      <c r="C65" s="16" t="s">
        <v>174</v>
      </c>
      <c r="D65" s="17">
        <v>20000000</v>
      </c>
      <c r="E65" s="17">
        <v>20000000</v>
      </c>
      <c r="F65" s="17">
        <f t="shared" si="7"/>
        <v>0</v>
      </c>
      <c r="G65" s="18">
        <f t="shared" si="2"/>
        <v>0</v>
      </c>
      <c r="H65" s="19"/>
      <c r="I65" s="33"/>
      <c r="J65" s="34">
        <f t="shared" si="0"/>
        <v>20000000</v>
      </c>
    </row>
    <row r="66" spans="1:10" ht="46.5" thickTop="1" thickBot="1" x14ac:dyDescent="0.3">
      <c r="A66" s="14" t="s">
        <v>175</v>
      </c>
      <c r="B66" s="15" t="s">
        <v>176</v>
      </c>
      <c r="C66" s="16" t="s">
        <v>177</v>
      </c>
      <c r="D66" s="17">
        <v>18681744.029999997</v>
      </c>
      <c r="E66" s="17">
        <v>17171744.493499998</v>
      </c>
      <c r="F66" s="17">
        <f t="shared" si="7"/>
        <v>1509999.5364999995</v>
      </c>
      <c r="G66" s="18">
        <f t="shared" si="2"/>
        <v>8.7935127212705577E-2</v>
      </c>
      <c r="H66" s="19"/>
      <c r="I66" s="33"/>
      <c r="J66" s="34">
        <f t="shared" si="0"/>
        <v>18681744.029999997</v>
      </c>
    </row>
    <row r="67" spans="1:10" ht="16.5" hidden="1" thickTop="1" thickBot="1" x14ac:dyDescent="0.3">
      <c r="A67" s="7">
        <v>9</v>
      </c>
      <c r="B67" s="8" t="s">
        <v>178</v>
      </c>
      <c r="C67" s="9"/>
      <c r="D67" s="10">
        <f>+D68</f>
        <v>0</v>
      </c>
      <c r="E67" s="11">
        <f>+E68</f>
        <v>0</v>
      </c>
      <c r="F67" s="11">
        <f>D67-E67</f>
        <v>0</v>
      </c>
      <c r="G67" s="12" t="e">
        <f>D67/E67-1</f>
        <v>#DIV/0!</v>
      </c>
      <c r="H67" s="13"/>
      <c r="I67" s="31"/>
      <c r="J67" s="36">
        <f t="shared" si="0"/>
        <v>0</v>
      </c>
    </row>
    <row r="68" spans="1:10" ht="16.5" hidden="1" thickTop="1" thickBot="1" x14ac:dyDescent="0.3">
      <c r="A68" s="14" t="s">
        <v>179</v>
      </c>
      <c r="B68" s="15" t="s">
        <v>180</v>
      </c>
      <c r="C68" s="16"/>
      <c r="D68" s="17"/>
      <c r="E68" s="17"/>
      <c r="F68" s="17">
        <f>D68-E68</f>
        <v>0</v>
      </c>
      <c r="G68" s="18" t="e">
        <f>D68/E68-1</f>
        <v>#DIV/0!</v>
      </c>
      <c r="H68" s="19"/>
      <c r="I68" s="33"/>
      <c r="J68" s="34">
        <f t="shared" si="0"/>
        <v>0</v>
      </c>
    </row>
    <row r="69" spans="1:10" ht="16.5" thickTop="1" thickBot="1" x14ac:dyDescent="0.3">
      <c r="A69" s="14"/>
      <c r="B69" s="15"/>
      <c r="C69" s="25"/>
      <c r="D69" s="17"/>
      <c r="E69" s="17"/>
      <c r="F69" s="17"/>
      <c r="G69" s="18"/>
      <c r="H69" s="19"/>
      <c r="I69" s="33"/>
      <c r="J69" s="34"/>
    </row>
    <row r="70" spans="1:10" ht="25.5" thickTop="1" thickBot="1" x14ac:dyDescent="0.3">
      <c r="A70" s="7"/>
      <c r="B70" s="21" t="s">
        <v>181</v>
      </c>
      <c r="C70" s="22"/>
      <c r="D70" s="11">
        <f>D5+D23+D47+D58+D60</f>
        <v>4508417554.2559996</v>
      </c>
      <c r="E70" s="11">
        <f>E5+E23+E47+E58+E60+E67+2.94</f>
        <v>4406167209.8464556</v>
      </c>
      <c r="F70" s="11">
        <f>+D70-E70</f>
        <v>102250344.40954399</v>
      </c>
      <c r="G70" s="23">
        <f>+D70/E70-1</f>
        <v>2.3206187949709411E-2</v>
      </c>
      <c r="H70" s="13"/>
      <c r="I70" s="31" t="s">
        <v>192</v>
      </c>
      <c r="J70" s="32">
        <f>J5+J23+J47+J58+J60</f>
        <v>4508417554.2559996</v>
      </c>
    </row>
    <row r="71" spans="1:10" ht="15.75" thickTop="1" x14ac:dyDescent="0.25"/>
    <row r="72" spans="1:10" x14ac:dyDescent="0.25">
      <c r="D72" s="26"/>
      <c r="J72" s="26"/>
    </row>
  </sheetData>
  <sheetProtection algorithmName="SHA-512" hashValue="bvuneXIyaEIBWg7PORJr0CNLDzXQ6KRiCYEd6vNfdK8ULXo6PWMSs3SR3ic3MKF6s90L6Ui78+1uKADQgHEtEw==" saltValue="pdNOtguBgkJTysJofVC3AA==" spinCount="100000" sheet="1" objects="1" scenarios="1"/>
  <mergeCells count="2">
    <mergeCell ref="A1:H1"/>
    <mergeCell ref="A2:G2"/>
  </mergeCells>
  <dataValidations count="3">
    <dataValidation allowBlank="1" showInputMessage="1" showErrorMessage="1" error="El documento tiene habilitado la columna &quot;I&quot; para que pueda agregar las observaciones. Gracias" sqref="H5:H70" xr:uid="{C9A0A886-F190-437C-9D93-E954B624810D}"/>
    <dataValidation allowBlank="1" showInputMessage="1" showErrorMessage="1" prompt="El documento tiene habilitado la columna &quot;H&quot; para que pueda agregar las observaciones. Gracias " sqref="A5:G70 J70" xr:uid="{ED8DB5CE-6350-47CC-9FF3-3DFD8E4E1E64}"/>
    <dataValidation allowBlank="1" showInputMessage="1" showErrorMessage="1" error="El documento tiene habilitado la columna &quot;I&quot; para que pueda agregar las observaciones. Gracias" prompt="El documento tiene habilitado la columna &quot;H&quot; para que pueda agregar las observaciones. Gracias" sqref="A4:H4" xr:uid="{F76CA51D-EB12-49FC-9DF1-1185292D940C}"/>
  </dataValidations>
  <pageMargins left="0.7" right="0.7" top="0.75" bottom="0.75" header="0.3" footer="0.3"/>
  <pageSetup orientation="portrait" horizontalDpi="90" verticalDpi="90" r:id="rId1"/>
  <ignoredErrors>
    <ignoredError sqref="A5:G7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ciones" ma:contentTypeID="0x010100C1BE8F4CE8CB2A478C59280E0A0F46A8003B16410B4911AE499F450FC4955F152A" ma:contentTypeVersion="6" ma:contentTypeDescription="" ma:contentTypeScope="" ma:versionID="e7d7c147142c01d9746126f5bc5a835b">
  <xsd:schema xmlns:xsd="http://www.w3.org/2001/XMLSchema" xmlns:xs="http://www.w3.org/2001/XMLSchema" xmlns:p="http://schemas.microsoft.com/office/2006/metadata/properties" xmlns:ns2="b9fc4df0-8f56-46e7-b005-54afe0044df7" xmlns:ns3="211c70d9-4193-46ac-bcce-06c2a86648e5" targetNamespace="http://schemas.microsoft.com/office/2006/metadata/properties" ma:root="true" ma:fieldsID="31cad28d8032b1f376e98bb48a52d7e6" ns2:_="" ns3:_="">
    <xsd:import namespace="b9fc4df0-8f56-46e7-b005-54afe0044df7"/>
    <xsd:import namespace="211c70d9-4193-46ac-bcce-06c2a86648e5"/>
    <xsd:element name="properties">
      <xsd:complexType>
        <xsd:sequence>
          <xsd:element name="documentManagement">
            <xsd:complexType>
              <xsd:all>
                <xsd:element ref="ns2:FechaPublicacionDocumento" minOccurs="0"/>
                <xsd:element ref="ns3:SharedWithUsers" minOccurs="0"/>
                <xsd:element ref="ns2:ContenidoMultilineaHTML"/>
                <xsd:element ref="ns2:TipoConteni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c4df0-8f56-46e7-b005-54afe0044df7" elementFormDefault="qualified">
    <xsd:import namespace="http://schemas.microsoft.com/office/2006/documentManagement/types"/>
    <xsd:import namespace="http://schemas.microsoft.com/office/infopath/2007/PartnerControls"/>
    <xsd:element name="FechaPublicacionDocumento" ma:index="8" nillable="true" ma:displayName="FechaPublicacionDocumento" ma:description="" ma:format="DateOnly" ma:internalName="FechaPublicacionDocumento">
      <xsd:simpleType>
        <xsd:restriction base="dms:DateTime"/>
      </xsd:simpleType>
    </xsd:element>
    <xsd:element name="ContenidoMultilineaHTML" ma:index="10" ma:displayName="ContenidoMultilineaHTML" ma:description="" ma:internalName="ContenidoMultilineaHTML">
      <xsd:simpleType>
        <xsd:restriction base="dms:Unknown"/>
      </xsd:simpleType>
    </xsd:element>
    <xsd:element name="TipoContenido" ma:index="11" nillable="true" ma:displayName="TipoContenido" ma:list="{ec55f565-d8ce-4d28-9f5f-877c6e6feccc}" ma:internalName="TipoContenido" ma:showField="Title" ma:web="b9fc4df0-8f56-46e7-b005-54afe0044df7">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211c70d9-4193-46ac-bcce-06c2a86648e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PublicacionDocumento xmlns="b9fc4df0-8f56-46e7-b005-54afe0044df7">2022-08-30T06:00:00+00:00</FechaPublicacionDocumento>
    <TipoContenido xmlns="b9fc4df0-8f56-46e7-b005-54afe0044df7">2</TipoContenido>
    <ContenidoMultilineaHTML xmlns="b9fc4df0-8f56-46e7-b005-54afe0044df7">&lt;p&gt;​Propuesta de presupuesto.&amp;#160;​&lt;br&gt;&lt;br&gt;&lt;/p&gt;</ContenidoMultilineaHTML>
  </documentManagement>
</p:properties>
</file>

<file path=customXml/itemProps1.xml><?xml version="1.0" encoding="utf-8"?>
<ds:datastoreItem xmlns:ds="http://schemas.openxmlformats.org/officeDocument/2006/customXml" ds:itemID="{48FE0BB4-44E9-4267-B61C-53C2384C8F28}"/>
</file>

<file path=customXml/itemProps2.xml><?xml version="1.0" encoding="utf-8"?>
<ds:datastoreItem xmlns:ds="http://schemas.openxmlformats.org/officeDocument/2006/customXml" ds:itemID="{2A8866B0-1E24-4F49-A577-9A698D188869}"/>
</file>

<file path=customXml/itemProps3.xml><?xml version="1.0" encoding="utf-8"?>
<ds:datastoreItem xmlns:ds="http://schemas.openxmlformats.org/officeDocument/2006/customXml" ds:itemID="{4B87D89E-287C-458B-90C3-591AAD77C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Sugese 2023 matríz de observaciones</dc:title>
  <dc:creator>MEONO CASTRO HENRY</dc:creator>
  <cp:lastModifiedBy>SOLANO LOPEZ WILBERTH FRANCISCO</cp:lastModifiedBy>
  <dcterms:created xsi:type="dcterms:W3CDTF">2022-08-02T00:02:49Z</dcterms:created>
  <dcterms:modified xsi:type="dcterms:W3CDTF">2022-08-29T20:30:02Z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0x010100C1BE8F4CE8CB2A478C59280E0A0F46A8003B16410B4911AE499F450FC4955F152A</vt:lpwstr>
  </property>
</Properties>
</file>